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uteil" sheetId="1" r:id="rId1"/>
    <sheet name="Grafik" sheetId="2" r:id="rId2"/>
  </sheets>
  <definedNames>
    <definedName name="_xlnm.Print_Area" localSheetId="1">'Grafik'!$A$2:$L$40</definedName>
    <definedName name="Excel_BuiltIn_Print_Area_21">'Grafik'!$A$1:$L$41</definedName>
    <definedName name="R_Wert">'Bauteil'!$H$21</definedName>
    <definedName name="U_Wert">'Bauteil'!$H$22</definedName>
    <definedName name="U_Wert_dir">'Bauteil'!$H$23</definedName>
  </definedNames>
  <calcPr fullCalcOnLoad="1"/>
</workbook>
</file>

<file path=xl/sharedStrings.xml><?xml version="1.0" encoding="utf-8"?>
<sst xmlns="http://schemas.openxmlformats.org/spreadsheetml/2006/main" count="99" uniqueCount="70">
  <si>
    <r>
      <t xml:space="preserve"> Aufbau des Bauteils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(Wand, Dach)</t>
    </r>
  </si>
  <si>
    <t xml:space="preserve"> Innen</t>
  </si>
  <si>
    <r>
      <t xml:space="preserve"> R</t>
    </r>
    <r>
      <rPr>
        <vertAlign val="subscript"/>
        <sz val="10"/>
        <rFont val="Arial"/>
        <family val="2"/>
      </rPr>
      <t>si</t>
    </r>
    <r>
      <rPr>
        <sz val="10"/>
        <rFont val="Arial"/>
        <family val="2"/>
      </rPr>
      <t xml:space="preserve"> =</t>
    </r>
  </si>
  <si>
    <t>m²K/W</t>
  </si>
  <si>
    <t xml:space="preserve"> Schicht 1</t>
  </si>
  <si>
    <t xml:space="preserve"> Putz, innen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</si>
  <si>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</si>
  <si>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m</t>
  </si>
  <si>
    <r>
      <t xml:space="preserve"> R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</si>
  <si>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1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</si>
  <si>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>W/mK</t>
  </si>
  <si>
    <t xml:space="preserve"> Schicht 2</t>
  </si>
  <si>
    <t xml:space="preserve"> Mauerwerk</t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</si>
  <si>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</si>
  <si>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</si>
  <si>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2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</si>
  <si>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Schicht 3</t>
  </si>
  <si>
    <t xml:space="preserve"> Putz, außen</t>
  </si>
  <si>
    <r>
      <t>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</si>
  <si>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</si>
  <si>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3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</si>
  <si>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Schicht 4</t>
  </si>
  <si>
    <r>
      <t>d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</si>
  <si>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</si>
  <si>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4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</si>
  <si>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Schicht 5</t>
  </si>
  <si>
    <r>
      <t>d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</si>
  <si>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</si>
  <si>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5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</si>
  <si>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Schicht 6</t>
  </si>
  <si>
    <r>
      <t>d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</si>
  <si>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</si>
  <si>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6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</si>
  <si>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Schicht 7</t>
  </si>
  <si>
    <r>
      <t>d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</si>
  <si>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</si>
  <si>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7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</si>
  <si>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Schicht 8</t>
  </si>
  <si>
    <r>
      <t>d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=</t>
    </r>
  </si>
  <si>
    <r>
      <t xml:space="preserve"> R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</si>
  <si>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 xml:space="preserve">8 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</si>
  <si>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 xml:space="preserve"> Außen</t>
  </si>
  <si>
    <r>
      <t xml:space="preserve"> R</t>
    </r>
    <r>
      <rPr>
        <vertAlign val="subscript"/>
        <sz val="10"/>
        <rFont val="Arial"/>
        <family val="2"/>
      </rPr>
      <t>se</t>
    </r>
    <r>
      <rPr>
        <sz val="10"/>
        <rFont val="Arial"/>
        <family val="2"/>
      </rPr>
      <t xml:space="preserve"> =</t>
    </r>
  </si>
  <si>
    <t xml:space="preserve">d = </t>
  </si>
  <si>
    <r>
      <t xml:space="preserve"> </t>
    </r>
    <r>
      <rPr>
        <b/>
        <sz val="11"/>
        <rFont val="Symbol"/>
        <family val="1"/>
      </rPr>
      <t>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R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</t>
    </r>
  </si>
  <si>
    <t xml:space="preserve"> Freie Eingabe in Feldern mit blauer Schrift und Schichten 4 – 8.</t>
  </si>
  <si>
    <t xml:space="preserve"> U =</t>
  </si>
  <si>
    <t>W/m²K</t>
  </si>
  <si>
    <t xml:space="preserve"> Alternativ</t>
  </si>
  <si>
    <t>Direkte Eingabe des U-Werts:</t>
  </si>
  <si>
    <t xml:space="preserve"> WLG* der Dämmung:</t>
  </si>
  <si>
    <t>Dämmung</t>
  </si>
  <si>
    <t>R</t>
  </si>
  <si>
    <t>U-Wert</t>
  </si>
  <si>
    <r>
      <t xml:space="preserve">* WLG = </t>
    </r>
    <r>
      <rPr>
        <b/>
        <sz val="8"/>
        <rFont val="Arial"/>
        <family val="2"/>
      </rPr>
      <t>W</t>
    </r>
    <r>
      <rPr>
        <sz val="8"/>
        <rFont val="Arial"/>
        <family val="2"/>
      </rPr>
      <t>ärme</t>
    </r>
    <r>
      <rPr>
        <b/>
        <sz val="8"/>
        <rFont val="Arial"/>
        <family val="2"/>
      </rPr>
      <t>L</t>
    </r>
    <r>
      <rPr>
        <sz val="8"/>
        <rFont val="Arial"/>
        <family val="2"/>
      </rPr>
      <t>eitfähigkeits</t>
    </r>
    <r>
      <rPr>
        <b/>
        <sz val="8"/>
        <rFont val="Arial"/>
        <family val="2"/>
      </rPr>
      <t>G</t>
    </r>
    <r>
      <rPr>
        <sz val="8"/>
        <rFont val="Arial"/>
        <family val="2"/>
      </rPr>
      <t>ruppe</t>
    </r>
  </si>
  <si>
    <t>Wand</t>
  </si>
  <si>
    <t>Dämm.</t>
  </si>
  <si>
    <t>[cm]</t>
  </si>
  <si>
    <t>[m²K/W]</t>
  </si>
  <si>
    <t>[W/m²K]</t>
  </si>
  <si>
    <t>Dämung</t>
  </si>
  <si>
    <t>U-Wert der Wand</t>
  </si>
  <si>
    <t>Veränderungen der Dämmstärke und des U-Werts</t>
  </si>
  <si>
    <r>
      <t>D</t>
    </r>
    <r>
      <rPr>
        <sz val="10"/>
        <rFont val="Arial"/>
        <family val="2"/>
      </rPr>
      <t xml:space="preserve"> d</t>
    </r>
  </si>
  <si>
    <r>
      <t>D</t>
    </r>
    <r>
      <rPr>
        <sz val="10"/>
        <rFont val="Arial"/>
        <family val="2"/>
      </rPr>
      <t xml:space="preserve"> U</t>
    </r>
  </si>
  <si>
    <t>cm</t>
  </si>
  <si>
    <r>
      <t>D</t>
    </r>
    <r>
      <rPr>
        <b/>
        <sz val="10"/>
        <rFont val="Arial"/>
        <family val="2"/>
      </rPr>
      <t xml:space="preserve"> U*</t>
    </r>
  </si>
  <si>
    <t>--</t>
  </si>
  <si>
    <t>* auf die vorangegangene Dämmstärke bezogen</t>
  </si>
  <si>
    <t>Eingabe nur im Feld mit blauer Schrift !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</si>
</sst>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0%"/>
    <numFmt numFmtId="168" formatCode="0.00"/>
  </numFmts>
  <fonts count="2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1"/>
      <name val="Symbol"/>
      <family val="1"/>
    </font>
    <font>
      <b/>
      <sz val="11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2"/>
      <name val="Symbol"/>
      <family val="1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0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 applyProtection="1">
      <alignment horizontal="left" vertical="center"/>
      <protection hidden="1"/>
    </xf>
    <xf numFmtId="164" fontId="0" fillId="0" borderId="3" xfId="0" applyFont="1" applyBorder="1" applyAlignment="1">
      <alignment horizontal="left" vertical="center"/>
    </xf>
    <xf numFmtId="164" fontId="0" fillId="0" borderId="3" xfId="0" applyBorder="1" applyAlignment="1">
      <alignment vertical="center"/>
    </xf>
    <xf numFmtId="165" fontId="0" fillId="0" borderId="3" xfId="0" applyNumberFormat="1" applyBorder="1" applyAlignment="1">
      <alignment vertical="center"/>
    </xf>
    <xf numFmtId="164" fontId="0" fillId="0" borderId="3" xfId="0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5" fontId="0" fillId="0" borderId="3" xfId="0" applyNumberFormat="1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/>
      <protection hidden="1"/>
    </xf>
    <xf numFmtId="164" fontId="6" fillId="0" borderId="0" xfId="0" applyFont="1" applyFill="1" applyAlignment="1" applyProtection="1">
      <alignment/>
      <protection locked="0"/>
    </xf>
    <xf numFmtId="164" fontId="0" fillId="0" borderId="0" xfId="0" applyFont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164" fontId="0" fillId="0" borderId="0" xfId="0" applyFont="1" applyAlignment="1" applyProtection="1">
      <alignment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0" fillId="0" borderId="6" xfId="0" applyFont="1" applyBorder="1" applyAlignment="1" applyProtection="1">
      <alignment vertical="center"/>
      <protection hidden="1"/>
    </xf>
    <xf numFmtId="164" fontId="0" fillId="0" borderId="5" xfId="0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locked="0"/>
    </xf>
    <xf numFmtId="164" fontId="7" fillId="0" borderId="3" xfId="0" applyFont="1" applyBorder="1" applyAlignment="1">
      <alignment vertical="center"/>
    </xf>
    <xf numFmtId="165" fontId="6" fillId="0" borderId="0" xfId="0" applyNumberFormat="1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6" fillId="0" borderId="8" xfId="0" applyFont="1" applyFill="1" applyBorder="1" applyAlignment="1" applyProtection="1">
      <alignment vertical="center"/>
      <protection locked="0"/>
    </xf>
    <xf numFmtId="165" fontId="6" fillId="0" borderId="8" xfId="0" applyNumberFormat="1" applyFont="1" applyFill="1" applyBorder="1" applyAlignment="1" applyProtection="1">
      <alignment vertical="center"/>
      <protection locked="0"/>
    </xf>
    <xf numFmtId="164" fontId="0" fillId="0" borderId="8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locked="0"/>
    </xf>
    <xf numFmtId="165" fontId="6" fillId="0" borderId="3" xfId="0" applyNumberFormat="1" applyFont="1" applyFill="1" applyBorder="1" applyAlignment="1" applyProtection="1">
      <alignment vertical="center"/>
      <protection locked="0"/>
    </xf>
    <xf numFmtId="164" fontId="0" fillId="0" borderId="4" xfId="0" applyBorder="1" applyAlignment="1" applyProtection="1">
      <alignment vertical="center"/>
      <protection hidden="1"/>
    </xf>
    <xf numFmtId="164" fontId="6" fillId="0" borderId="0" xfId="0" applyFont="1" applyFill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vertical="center"/>
      <protection hidden="1"/>
    </xf>
    <xf numFmtId="164" fontId="6" fillId="0" borderId="3" xfId="0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7" fillId="0" borderId="0" xfId="0" applyFont="1" applyAlignment="1">
      <alignment vertical="center"/>
    </xf>
    <xf numFmtId="164" fontId="0" fillId="0" borderId="10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/>
      <protection locked="0"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 applyProtection="1">
      <alignment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5" fontId="0" fillId="0" borderId="11" xfId="0" applyNumberForma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5" xfId="0" applyBorder="1" applyAlignment="1" applyProtection="1">
      <alignment/>
      <protection hidden="1"/>
    </xf>
    <xf numFmtId="164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8" fillId="0" borderId="5" xfId="0" applyFont="1" applyFill="1" applyBorder="1" applyAlignment="1" applyProtection="1">
      <alignment horizontal="left" vertical="center"/>
      <protection hidden="1"/>
    </xf>
    <xf numFmtId="165" fontId="1" fillId="0" borderId="0" xfId="0" applyNumberFormat="1" applyFont="1" applyFill="1" applyAlignment="1" applyProtection="1">
      <alignment vertical="center"/>
      <protection hidden="1"/>
    </xf>
    <xf numFmtId="164" fontId="1" fillId="0" borderId="6" xfId="0" applyFont="1" applyFill="1" applyBorder="1" applyAlignment="1" applyProtection="1">
      <alignment vertical="center"/>
      <protection hidden="1"/>
    </xf>
    <xf numFmtId="164" fontId="0" fillId="0" borderId="0" xfId="0" applyBorder="1" applyAlignment="1">
      <alignment/>
    </xf>
    <xf numFmtId="164" fontId="12" fillId="0" borderId="2" xfId="0" applyFont="1" applyBorder="1" applyAlignment="1" applyProtection="1">
      <alignment/>
      <protection hidden="1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4" fontId="1" fillId="3" borderId="10" xfId="0" applyFont="1" applyFill="1" applyBorder="1" applyAlignment="1" applyProtection="1">
      <alignment vertical="center"/>
      <protection hidden="1"/>
    </xf>
    <xf numFmtId="165" fontId="1" fillId="3" borderId="11" xfId="0" applyNumberFormat="1" applyFont="1" applyFill="1" applyBorder="1" applyAlignment="1" applyProtection="1">
      <alignment vertical="center"/>
      <protection hidden="1"/>
    </xf>
    <xf numFmtId="164" fontId="1" fillId="3" borderId="12" xfId="0" applyFont="1" applyFill="1" applyBorder="1" applyAlignment="1" applyProtection="1">
      <alignment vertical="center"/>
      <protection hidden="1"/>
    </xf>
    <xf numFmtId="164" fontId="1" fillId="4" borderId="2" xfId="0" applyFont="1" applyFill="1" applyBorder="1" applyAlignment="1">
      <alignment vertical="center"/>
    </xf>
    <xf numFmtId="164" fontId="0" fillId="4" borderId="3" xfId="0" applyFill="1" applyBorder="1" applyAlignment="1">
      <alignment/>
    </xf>
    <xf numFmtId="164" fontId="0" fillId="4" borderId="3" xfId="0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 applyProtection="1">
      <alignment horizontal="right" vertical="center"/>
      <protection locked="0"/>
    </xf>
    <xf numFmtId="164" fontId="0" fillId="4" borderId="12" xfId="0" applyFont="1" applyFill="1" applyBorder="1" applyAlignment="1" applyProtection="1">
      <alignment vertical="center"/>
      <protection hidden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4" fontId="0" fillId="0" borderId="0" xfId="0" applyAlignment="1" applyProtection="1">
      <alignment/>
      <protection hidden="1"/>
    </xf>
    <xf numFmtId="164" fontId="1" fillId="2" borderId="10" xfId="0" applyFont="1" applyFill="1" applyBorder="1" applyAlignment="1" applyProtection="1">
      <alignment horizontal="left" vertical="center"/>
      <protection hidden="1"/>
    </xf>
    <xf numFmtId="164" fontId="1" fillId="2" borderId="11" xfId="0" applyFont="1" applyFill="1" applyBorder="1" applyAlignment="1" applyProtection="1">
      <alignment horizontal="left" vertical="center"/>
      <protection hidden="1"/>
    </xf>
    <xf numFmtId="165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Font="1" applyFill="1" applyBorder="1" applyAlignment="1" applyProtection="1">
      <alignment vertical="center"/>
      <protection hidden="1"/>
    </xf>
    <xf numFmtId="164" fontId="1" fillId="2" borderId="13" xfId="0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/>
      <protection hidden="1"/>
    </xf>
    <xf numFmtId="165" fontId="15" fillId="2" borderId="14" xfId="0" applyNumberFormat="1" applyFont="1" applyFill="1" applyBorder="1" applyAlignment="1" applyProtection="1">
      <alignment horizontal="center" vertical="center"/>
      <protection hidden="1"/>
    </xf>
    <xf numFmtId="164" fontId="1" fillId="2" borderId="14" xfId="0" applyFont="1" applyFill="1" applyBorder="1" applyAlignment="1" applyProtection="1">
      <alignment horizontal="center" vertical="center"/>
      <protection hidden="1"/>
    </xf>
    <xf numFmtId="164" fontId="1" fillId="2" borderId="15" xfId="0" applyFont="1" applyFill="1" applyBorder="1" applyAlignment="1" applyProtection="1">
      <alignment horizontal="center" vertical="top"/>
      <protection hidden="1"/>
    </xf>
    <xf numFmtId="164" fontId="16" fillId="2" borderId="13" xfId="0" applyFont="1" applyFill="1" applyBorder="1" applyAlignment="1" applyProtection="1">
      <alignment horizontal="center"/>
      <protection hidden="1"/>
    </xf>
    <xf numFmtId="166" fontId="0" fillId="0" borderId="16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7" xfId="0" applyNumberFormat="1" applyBorder="1" applyAlignment="1" applyProtection="1">
      <alignment horizontal="center"/>
      <protection hidden="1"/>
    </xf>
    <xf numFmtId="164" fontId="16" fillId="2" borderId="15" xfId="0" applyFont="1" applyFill="1" applyBorder="1" applyAlignment="1" applyProtection="1">
      <alignment horizontal="center"/>
      <protection hidden="1"/>
    </xf>
    <xf numFmtId="166" fontId="0" fillId="0" borderId="14" xfId="0" applyNumberFormat="1" applyFont="1" applyFill="1" applyBorder="1" applyAlignment="1" applyProtection="1">
      <alignment horizontal="center"/>
      <protection hidden="1"/>
    </xf>
    <xf numFmtId="166" fontId="0" fillId="3" borderId="16" xfId="0" applyNumberFormat="1" applyFont="1" applyFill="1" applyBorder="1" applyAlignment="1" applyProtection="1">
      <alignment horizontal="center"/>
      <protection hidden="1"/>
    </xf>
    <xf numFmtId="165" fontId="0" fillId="0" borderId="14" xfId="0" applyNumberFormat="1" applyFont="1" applyBorder="1" applyAlignment="1" applyProtection="1">
      <alignment horizontal="center"/>
      <protection hidden="1"/>
    </xf>
    <xf numFmtId="165" fontId="0" fillId="3" borderId="17" xfId="0" applyNumberFormat="1" applyFont="1" applyFill="1" applyBorder="1" applyAlignment="1" applyProtection="1">
      <alignment horizontal="center"/>
      <protection hidden="1"/>
    </xf>
    <xf numFmtId="166" fontId="0" fillId="0" borderId="16" xfId="0" applyNumberFormat="1" applyFont="1" applyBorder="1" applyAlignment="1" applyProtection="1">
      <alignment horizontal="center"/>
      <protection hidden="1"/>
    </xf>
    <xf numFmtId="164" fontId="0" fillId="0" borderId="0" xfId="0" applyFont="1" applyBorder="1" applyAlignment="1">
      <alignment horizontal="right" textRotation="90"/>
    </xf>
    <xf numFmtId="166" fontId="0" fillId="0" borderId="15" xfId="0" applyNumberFormat="1" applyFont="1" applyFill="1" applyBorder="1" applyAlignment="1" applyProtection="1">
      <alignment horizontal="center"/>
      <protection hidden="1"/>
    </xf>
    <xf numFmtId="165" fontId="0" fillId="0" borderId="15" xfId="0" applyNumberFormat="1" applyBorder="1" applyAlignment="1" applyProtection="1">
      <alignment horizontal="center"/>
      <protection hidden="1"/>
    </xf>
    <xf numFmtId="164" fontId="17" fillId="2" borderId="15" xfId="0" applyFont="1" applyFill="1" applyBorder="1" applyAlignment="1" applyProtection="1">
      <alignment horizontal="center"/>
      <protection hidden="1"/>
    </xf>
    <xf numFmtId="164" fontId="1" fillId="2" borderId="15" xfId="0" applyFont="1" applyFill="1" applyBorder="1" applyAlignment="1" applyProtection="1">
      <alignment horizontal="center"/>
      <protection hidden="1"/>
    </xf>
    <xf numFmtId="164" fontId="0" fillId="0" borderId="14" xfId="0" applyBorder="1" applyAlignment="1" applyProtection="1">
      <alignment/>
      <protection hidden="1"/>
    </xf>
    <xf numFmtId="167" fontId="0" fillId="0" borderId="14" xfId="19" applyFont="1" applyFill="1" applyBorder="1" applyAlignment="1" applyProtection="1">
      <alignment horizontal="center"/>
      <protection hidden="1"/>
    </xf>
    <xf numFmtId="164" fontId="0" fillId="0" borderId="15" xfId="0" applyBorder="1" applyAlignment="1" applyProtection="1">
      <alignment/>
      <protection hidden="1"/>
    </xf>
    <xf numFmtId="167" fontId="0" fillId="0" borderId="15" xfId="19" applyFon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6" fontId="0" fillId="0" borderId="18" xfId="0" applyNumberFormat="1" applyBorder="1" applyAlignment="1" applyProtection="1">
      <alignment horizontal="center"/>
      <protection hidden="1"/>
    </xf>
    <xf numFmtId="165" fontId="0" fillId="0" borderId="19" xfId="0" applyNumberFormat="1" applyBorder="1" applyAlignment="1" applyProtection="1">
      <alignment horizontal="center"/>
      <protection hidden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Der U-Wert in Abhängigkeit von der Dämmstärke </a:t>
            </a:r>
          </a:p>
        </c:rich>
      </c:tx>
      <c:layout/>
      <c:spPr>
        <a:solidFill>
          <a:srgbClr val="CCCC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Grafik!$P$2:$P$2</c:f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Grafik!$T$5:$T$45</c:f>
              <c:numCache/>
            </c:numRef>
          </c:cat>
          <c:val>
            <c:numRef>
              <c:f>Grafik!$W$5:$W$45</c:f>
              <c:numCache/>
            </c:numRef>
          </c:val>
          <c:smooth val="1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Dämmstärke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0788"/>
        <c:crosses val="autoZero"/>
        <c:auto val="1"/>
        <c:lblOffset val="100"/>
        <c:noMultiLvlLbl val="0"/>
      </c:catAx>
      <c:valAx>
        <c:axId val="66810788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U-Wert [W/m²K]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6123"/>
        <c:crossesAt val="1"/>
        <c:crossBetween val="between"/>
        <c:dispUnits/>
        <c:majorUnit val="0.1"/>
        <c:minorUnit val="0.02"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11</xdr:col>
      <xdr:colOff>600075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219075" y="85725"/>
        <a:ext cx="78581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showGridLines="0" tabSelected="1" workbookViewId="0" topLeftCell="A1">
      <selection activeCell="H24" sqref="H24"/>
    </sheetView>
  </sheetViews>
  <sheetFormatPr defaultColWidth="11.421875" defaultRowHeight="12.75"/>
  <cols>
    <col min="1" max="1" width="4.421875" style="0" customWidth="1"/>
    <col min="3" max="3" width="25.8515625" style="0" customWidth="1"/>
    <col min="4" max="4" width="4.57421875" style="0" customWidth="1"/>
    <col min="5" max="5" width="7.7109375" style="1" customWidth="1"/>
    <col min="6" max="6" width="7.57421875" style="0" customWidth="1"/>
    <col min="7" max="7" width="7.421875" style="0" customWidth="1"/>
    <col min="8" max="8" width="7.7109375" style="1" customWidth="1"/>
    <col min="9" max="9" width="6.8515625" style="0" customWidth="1"/>
  </cols>
  <sheetData>
    <row r="1" ht="24.75" customHeight="1">
      <c r="B1" s="2"/>
    </row>
    <row r="2" spans="2:9" ht="27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20.25" customHeight="1">
      <c r="B3" s="4" t="s">
        <v>1</v>
      </c>
      <c r="C3" s="5"/>
      <c r="D3" s="6"/>
      <c r="E3" s="7"/>
      <c r="F3" s="8"/>
      <c r="G3" s="9" t="s">
        <v>2</v>
      </c>
      <c r="H3" s="10">
        <v>0.13</v>
      </c>
      <c r="I3" s="11" t="s">
        <v>3</v>
      </c>
    </row>
    <row r="4" spans="2:9" ht="17.25" customHeight="1">
      <c r="B4" s="12" t="s">
        <v>4</v>
      </c>
      <c r="C4" s="13" t="s">
        <v>5</v>
      </c>
      <c r="D4" s="14" t="s">
        <v>6</v>
      </c>
      <c r="E4" s="15">
        <v>0.015</v>
      </c>
      <c r="F4" s="16" t="s">
        <v>7</v>
      </c>
      <c r="G4" s="16" t="s">
        <v>8</v>
      </c>
      <c r="H4" s="17">
        <f>IF(E5,E4/E5,"")</f>
        <v>0.02142857142857143</v>
      </c>
      <c r="I4" s="18" t="s">
        <v>3</v>
      </c>
    </row>
    <row r="5" spans="2:9" ht="17.25" customHeight="1">
      <c r="B5" s="19"/>
      <c r="C5" s="20"/>
      <c r="D5" s="21" t="s">
        <v>9</v>
      </c>
      <c r="E5" s="22">
        <v>0.7</v>
      </c>
      <c r="F5" s="23" t="s">
        <v>10</v>
      </c>
      <c r="G5" s="9"/>
      <c r="H5" s="10"/>
      <c r="I5" s="18"/>
    </row>
    <row r="6" spans="2:9" ht="17.25" customHeight="1">
      <c r="B6" s="24" t="s">
        <v>11</v>
      </c>
      <c r="C6" s="25" t="s">
        <v>12</v>
      </c>
      <c r="D6" s="14" t="s">
        <v>13</v>
      </c>
      <c r="E6" s="26">
        <v>0.365</v>
      </c>
      <c r="F6" s="27" t="s">
        <v>7</v>
      </c>
      <c r="G6" s="16" t="s">
        <v>14</v>
      </c>
      <c r="H6" s="17">
        <f>IF(E7,E6/E7,"")</f>
        <v>0.6083333333333334</v>
      </c>
      <c r="I6" s="28" t="s">
        <v>3</v>
      </c>
    </row>
    <row r="7" spans="2:9" ht="17.25" customHeight="1">
      <c r="B7" s="29"/>
      <c r="C7" s="30"/>
      <c r="D7" s="21" t="s">
        <v>15</v>
      </c>
      <c r="E7" s="31">
        <v>0.6</v>
      </c>
      <c r="F7" s="9" t="s">
        <v>10</v>
      </c>
      <c r="G7" s="9"/>
      <c r="H7" s="10"/>
      <c r="I7" s="32"/>
    </row>
    <row r="8" spans="2:9" ht="17.25" customHeight="1">
      <c r="B8" s="24" t="s">
        <v>16</v>
      </c>
      <c r="C8" s="25" t="s">
        <v>17</v>
      </c>
      <c r="D8" s="14" t="s">
        <v>18</v>
      </c>
      <c r="E8" s="26">
        <v>0.025</v>
      </c>
      <c r="F8" s="27" t="s">
        <v>7</v>
      </c>
      <c r="G8" s="16" t="s">
        <v>19</v>
      </c>
      <c r="H8" s="17">
        <f>IF(E9,E8/E9,"")</f>
        <v>0.02777777777777778</v>
      </c>
      <c r="I8" s="28" t="s">
        <v>3</v>
      </c>
    </row>
    <row r="9" spans="2:9" ht="17.25" customHeight="1">
      <c r="B9" s="29"/>
      <c r="C9" s="30"/>
      <c r="D9" s="21" t="s">
        <v>20</v>
      </c>
      <c r="E9" s="31">
        <v>0.9</v>
      </c>
      <c r="F9" s="9" t="s">
        <v>10</v>
      </c>
      <c r="G9" s="9"/>
      <c r="H9" s="10"/>
      <c r="I9" s="32"/>
    </row>
    <row r="10" spans="2:9" ht="17.25" customHeight="1">
      <c r="B10" s="19" t="s">
        <v>21</v>
      </c>
      <c r="C10" s="33"/>
      <c r="D10" s="14" t="s">
        <v>22</v>
      </c>
      <c r="E10" s="34"/>
      <c r="F10" s="35" t="s">
        <v>7</v>
      </c>
      <c r="G10" s="16" t="s">
        <v>23</v>
      </c>
      <c r="H10" s="17">
        <f>IF(E11,E10/E11,"")</f>
      </c>
      <c r="I10" s="18" t="s">
        <v>3</v>
      </c>
    </row>
    <row r="11" spans="2:9" ht="17.25" customHeight="1">
      <c r="B11" s="19"/>
      <c r="C11" s="33"/>
      <c r="D11" s="21" t="s">
        <v>24</v>
      </c>
      <c r="E11" s="22"/>
      <c r="F11" s="23" t="s">
        <v>10</v>
      </c>
      <c r="G11" s="9"/>
      <c r="H11" s="10"/>
      <c r="I11" s="18"/>
    </row>
    <row r="12" spans="2:9" ht="17.25" customHeight="1">
      <c r="B12" s="24" t="s">
        <v>25</v>
      </c>
      <c r="C12" s="25"/>
      <c r="D12" s="14" t="s">
        <v>26</v>
      </c>
      <c r="E12" s="26"/>
      <c r="F12" s="27" t="s">
        <v>7</v>
      </c>
      <c r="G12" s="16" t="s">
        <v>27</v>
      </c>
      <c r="H12" s="17">
        <f>IF(E13,E12/E13,"")</f>
      </c>
      <c r="I12" s="28" t="s">
        <v>3</v>
      </c>
    </row>
    <row r="13" spans="2:9" ht="17.25" customHeight="1">
      <c r="B13" s="29"/>
      <c r="C13" s="36"/>
      <c r="D13" s="21" t="s">
        <v>28</v>
      </c>
      <c r="E13" s="31"/>
      <c r="F13" s="9" t="s">
        <v>10</v>
      </c>
      <c r="G13" s="9"/>
      <c r="H13" s="10"/>
      <c r="I13" s="32"/>
    </row>
    <row r="14" spans="2:9" ht="17.25" customHeight="1">
      <c r="B14" s="24" t="s">
        <v>29</v>
      </c>
      <c r="C14" s="25"/>
      <c r="D14" s="14" t="s">
        <v>30</v>
      </c>
      <c r="E14" s="26"/>
      <c r="F14" s="27"/>
      <c r="G14" s="16" t="s">
        <v>31</v>
      </c>
      <c r="H14" s="17">
        <f>IF(E15,E14/E15,"")</f>
      </c>
      <c r="I14" s="28" t="s">
        <v>3</v>
      </c>
    </row>
    <row r="15" spans="2:9" ht="17.25" customHeight="1">
      <c r="B15" s="29"/>
      <c r="C15" s="36"/>
      <c r="D15" s="21" t="s">
        <v>32</v>
      </c>
      <c r="E15" s="31"/>
      <c r="F15" s="9" t="s">
        <v>10</v>
      </c>
      <c r="G15" s="9"/>
      <c r="H15" s="10"/>
      <c r="I15" s="32"/>
    </row>
    <row r="16" spans="2:9" ht="17.25" customHeight="1">
      <c r="B16" s="19" t="s">
        <v>33</v>
      </c>
      <c r="C16" s="33"/>
      <c r="D16" s="14" t="s">
        <v>34</v>
      </c>
      <c r="E16" s="34"/>
      <c r="F16" s="23"/>
      <c r="G16" s="16" t="s">
        <v>35</v>
      </c>
      <c r="H16" s="17">
        <f>IF(E17,E16/E17,"")</f>
      </c>
      <c r="I16" s="18" t="s">
        <v>3</v>
      </c>
    </row>
    <row r="17" spans="2:9" ht="17.25" customHeight="1">
      <c r="B17" s="29"/>
      <c r="C17" s="36"/>
      <c r="D17" s="21" t="s">
        <v>36</v>
      </c>
      <c r="E17" s="31"/>
      <c r="F17" s="9" t="s">
        <v>10</v>
      </c>
      <c r="G17" s="9"/>
      <c r="H17" s="10"/>
      <c r="I17" s="32"/>
    </row>
    <row r="18" spans="2:9" ht="17.25" customHeight="1">
      <c r="B18" s="19" t="s">
        <v>37</v>
      </c>
      <c r="C18" s="33"/>
      <c r="D18" s="14" t="s">
        <v>38</v>
      </c>
      <c r="E18" s="34"/>
      <c r="F18" s="23"/>
      <c r="G18" s="16" t="s">
        <v>39</v>
      </c>
      <c r="H18" s="17">
        <f>IF(E19,E18/E19,"")</f>
      </c>
      <c r="I18" s="18" t="s">
        <v>3</v>
      </c>
    </row>
    <row r="19" spans="2:9" ht="17.25" customHeight="1">
      <c r="B19" s="19"/>
      <c r="C19" s="37"/>
      <c r="D19" s="38" t="s">
        <v>40</v>
      </c>
      <c r="E19" s="22"/>
      <c r="F19" s="23" t="s">
        <v>10</v>
      </c>
      <c r="G19" s="23"/>
      <c r="H19" s="17"/>
      <c r="I19" s="18"/>
    </row>
    <row r="20" spans="2:9" ht="20.25" customHeight="1">
      <c r="B20" s="39" t="s">
        <v>41</v>
      </c>
      <c r="C20" s="40"/>
      <c r="D20" s="41"/>
      <c r="E20" s="42"/>
      <c r="F20" s="43"/>
      <c r="G20" s="44" t="s">
        <v>42</v>
      </c>
      <c r="H20" s="45">
        <v>0.04</v>
      </c>
      <c r="I20" s="46" t="s">
        <v>3</v>
      </c>
    </row>
    <row r="21" spans="2:10" ht="17.25" customHeight="1">
      <c r="B21" s="47"/>
      <c r="D21" s="48" t="s">
        <v>43</v>
      </c>
      <c r="E21" s="49">
        <f>E4+E6+E8+E10+E12+E14+E16+E18</f>
        <v>0.405</v>
      </c>
      <c r="F21" s="50" t="s">
        <v>7</v>
      </c>
      <c r="G21" s="51" t="s">
        <v>44</v>
      </c>
      <c r="H21" s="52">
        <f>SUM(H3:H20)</f>
        <v>0.8275396825396827</v>
      </c>
      <c r="I21" s="53" t="s">
        <v>3</v>
      </c>
      <c r="J21" s="54"/>
    </row>
    <row r="22" spans="2:10" ht="18.75" customHeight="1">
      <c r="B22" s="55" t="s">
        <v>45</v>
      </c>
      <c r="C22" s="56"/>
      <c r="D22" s="56"/>
      <c r="E22" s="57"/>
      <c r="F22" s="56"/>
      <c r="G22" s="58" t="s">
        <v>46</v>
      </c>
      <c r="H22" s="59">
        <f>1/H21</f>
        <v>1.2084012659441832</v>
      </c>
      <c r="I22" s="60" t="s">
        <v>47</v>
      </c>
      <c r="J22" s="54"/>
    </row>
    <row r="23" spans="2:10" ht="21" customHeight="1">
      <c r="B23" s="61" t="s">
        <v>48</v>
      </c>
      <c r="C23" s="62"/>
      <c r="D23" s="62"/>
      <c r="E23" s="62"/>
      <c r="F23" s="62"/>
      <c r="G23" s="63" t="s">
        <v>49</v>
      </c>
      <c r="H23" s="64">
        <v>0.5</v>
      </c>
      <c r="I23" s="65" t="s">
        <v>47</v>
      </c>
      <c r="J23" s="54"/>
    </row>
    <row r="24" spans="5:10" ht="12.75">
      <c r="E24"/>
      <c r="G24" s="66"/>
      <c r="J24" s="54"/>
    </row>
    <row r="26" ht="12.75">
      <c r="K26" s="67"/>
    </row>
  </sheetData>
  <sheetProtection sheet="1" objects="1" scenarios="1"/>
  <mergeCells count="1">
    <mergeCell ref="B2:I2"/>
  </mergeCells>
  <dataValidations count="1">
    <dataValidation type="decimal" allowBlank="1" showErrorMessage="1" sqref="E4:E19">
      <formula1>0</formula1>
      <formula2>10</formula2>
    </dataValidation>
  </dataValidations>
  <printOptions/>
  <pageMargins left="1.023611111111111" right="0.5902777777777778" top="1.2291666666666667" bottom="0.6111111111111112" header="0.19652777777777777" footer="0.4722222222222222"/>
  <pageSetup horizontalDpi="300" verticalDpi="300" orientation="portrait" paperSize="9"/>
  <headerFooter alignWithMargins="0">
    <oddHeader>&amp;C&amp;"Times New Roman,Standard"&amp;12U-Wert-Berechnung&amp;R&amp;"Times New Roman,Standard"&amp;12&amp;D</oddHeader>
    <oddFooter>&amp;C&amp;"Arial,Fett"1plus Bauplanung + Energieberatung&amp;"Arial,Standard"    57076 Siegen      beraten@rosteck.org   -   www.rosteck.org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1:W47"/>
  <sheetViews>
    <sheetView showGridLines="0" workbookViewId="0" topLeftCell="A1">
      <selection activeCell="O11" sqref="O11"/>
    </sheetView>
  </sheetViews>
  <sheetFormatPr defaultColWidth="11.421875" defaultRowHeight="12.75"/>
  <cols>
    <col min="1" max="1" width="3.421875" style="0" customWidth="1"/>
    <col min="2" max="2" width="16.7109375" style="0" customWidth="1"/>
    <col min="3" max="6" width="8.7109375" style="0" customWidth="1"/>
    <col min="12" max="12" width="12.7109375" style="0" customWidth="1"/>
    <col min="13" max="13" width="10.574218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0.140625" style="0" customWidth="1"/>
    <col min="18" max="18" width="8.7109375" style="0" customWidth="1"/>
    <col min="19" max="19" width="26.421875" style="0" customWidth="1"/>
    <col min="21" max="22" width="0" style="0" hidden="1" customWidth="1"/>
    <col min="23" max="23" width="10.57421875" style="0" customWidth="1"/>
  </cols>
  <sheetData>
    <row r="1" ht="8.25" customHeight="1">
      <c r="N1" s="68"/>
    </row>
    <row r="2" spans="13:23" ht="15" customHeight="1">
      <c r="M2" s="69"/>
      <c r="N2" s="70" t="s">
        <v>50</v>
      </c>
      <c r="O2" s="71"/>
      <c r="P2" s="72">
        <v>0.04</v>
      </c>
      <c r="Q2" s="73" t="s">
        <v>10</v>
      </c>
      <c r="R2" s="69"/>
      <c r="S2" s="69"/>
      <c r="T2" s="74" t="s">
        <v>51</v>
      </c>
      <c r="U2" s="74" t="s">
        <v>52</v>
      </c>
      <c r="V2" s="74" t="s">
        <v>52</v>
      </c>
      <c r="W2" s="74" t="s">
        <v>53</v>
      </c>
    </row>
    <row r="3" spans="7:23" ht="15" customHeight="1">
      <c r="G3" s="68"/>
      <c r="M3" s="69"/>
      <c r="N3" s="75" t="s">
        <v>54</v>
      </c>
      <c r="O3" s="69"/>
      <c r="P3" s="69"/>
      <c r="Q3" s="69"/>
      <c r="R3" s="69"/>
      <c r="S3" s="69"/>
      <c r="T3" s="76">
        <f>P2</f>
        <v>0.04</v>
      </c>
      <c r="U3" s="77" t="s">
        <v>55</v>
      </c>
      <c r="V3" s="77" t="s">
        <v>56</v>
      </c>
      <c r="W3" s="77"/>
    </row>
    <row r="4" spans="13:23" ht="15" customHeight="1">
      <c r="M4" s="69"/>
      <c r="N4" s="69"/>
      <c r="O4" s="69"/>
      <c r="P4" s="69"/>
      <c r="Q4" s="69"/>
      <c r="R4" s="69"/>
      <c r="S4" s="69"/>
      <c r="T4" s="78" t="s">
        <v>57</v>
      </c>
      <c r="U4" s="78" t="s">
        <v>58</v>
      </c>
      <c r="V4" s="78" t="s">
        <v>58</v>
      </c>
      <c r="W4" s="78" t="s">
        <v>59</v>
      </c>
    </row>
    <row r="5" spans="13:23" ht="12.75" customHeight="1">
      <c r="M5" s="69"/>
      <c r="N5" s="79" t="s">
        <v>60</v>
      </c>
      <c r="O5" s="79" t="s">
        <v>61</v>
      </c>
      <c r="P5" s="79"/>
      <c r="S5" s="69"/>
      <c r="T5" s="80">
        <v>0</v>
      </c>
      <c r="U5" s="81">
        <f>IF(U_Wert_dir=0,R_Wert,1/U_Wert_dir)</f>
        <v>2</v>
      </c>
      <c r="V5" s="81">
        <f>T5/0.035</f>
        <v>0</v>
      </c>
      <c r="W5" s="82">
        <f>1/(U5+V5)</f>
        <v>0.5</v>
      </c>
    </row>
    <row r="6" spans="13:23" ht="12.75" customHeight="1">
      <c r="M6" s="69"/>
      <c r="N6" s="83" t="s">
        <v>57</v>
      </c>
      <c r="O6" s="83" t="s">
        <v>59</v>
      </c>
      <c r="P6" s="83"/>
      <c r="S6" s="69"/>
      <c r="T6" s="80">
        <v>1</v>
      </c>
      <c r="U6" s="81">
        <f>U5</f>
        <v>2</v>
      </c>
      <c r="V6" s="81">
        <f>T6/100/P2</f>
        <v>0.25</v>
      </c>
      <c r="W6" s="82">
        <f>1/(U6+V6)</f>
        <v>0.4444444444444444</v>
      </c>
    </row>
    <row r="7" spans="13:23" ht="12.75" customHeight="1">
      <c r="M7" s="69"/>
      <c r="N7" s="84">
        <v>0</v>
      </c>
      <c r="O7" s="81">
        <f>1/(T5+U5)</f>
        <v>0.5</v>
      </c>
      <c r="P7" s="81"/>
      <c r="S7" s="69"/>
      <c r="T7" s="80">
        <v>2</v>
      </c>
      <c r="U7" s="81">
        <f>U6</f>
        <v>2</v>
      </c>
      <c r="V7" s="81">
        <f>T7/100/P2</f>
        <v>0.5</v>
      </c>
      <c r="W7" s="82">
        <f>1/(U7+V7)</f>
        <v>0.4</v>
      </c>
    </row>
    <row r="8" spans="13:23" ht="12.75" customHeight="1">
      <c r="M8" s="69"/>
      <c r="N8" s="84">
        <f>T9</f>
        <v>4</v>
      </c>
      <c r="O8" s="81">
        <f>1/(V9+U6)</f>
        <v>0.3333333333333333</v>
      </c>
      <c r="P8" s="81"/>
      <c r="S8" s="69"/>
      <c r="T8" s="80">
        <v>3</v>
      </c>
      <c r="U8" s="81">
        <f>U7</f>
        <v>2</v>
      </c>
      <c r="V8" s="81">
        <f>T8/100/P2</f>
        <v>0.75</v>
      </c>
      <c r="W8" s="82">
        <f>1/(U8+V8)</f>
        <v>0.36363636363636365</v>
      </c>
    </row>
    <row r="9" spans="13:23" ht="12.75" customHeight="1">
      <c r="M9" s="69"/>
      <c r="N9" s="84">
        <f>T13</f>
        <v>8</v>
      </c>
      <c r="O9" s="81">
        <f>1/(U5+V13)</f>
        <v>0.25</v>
      </c>
      <c r="P9" s="81"/>
      <c r="S9" s="69"/>
      <c r="T9" s="85">
        <v>4</v>
      </c>
      <c r="U9" s="86">
        <f>U8</f>
        <v>2</v>
      </c>
      <c r="V9" s="86">
        <f>T9/100/P2</f>
        <v>1</v>
      </c>
      <c r="W9" s="87">
        <f>1/(U9+V9)</f>
        <v>0.3333333333333333</v>
      </c>
    </row>
    <row r="10" spans="13:23" ht="12.75" customHeight="1">
      <c r="M10" s="69"/>
      <c r="N10" s="84">
        <f>T21</f>
        <v>16</v>
      </c>
      <c r="O10" s="81">
        <f>1/(U5+V21)</f>
        <v>0.16666666666666666</v>
      </c>
      <c r="P10" s="81"/>
      <c r="S10" s="69"/>
      <c r="T10" s="88">
        <v>5</v>
      </c>
      <c r="U10" s="86">
        <f>U9</f>
        <v>2</v>
      </c>
      <c r="V10" s="86">
        <f>T10/100/P2</f>
        <v>1.25</v>
      </c>
      <c r="W10" s="82">
        <f>1/(U10+V10)</f>
        <v>0.3076923076923077</v>
      </c>
    </row>
    <row r="11" spans="12:23" ht="12.75" customHeight="1">
      <c r="L11" s="89" t="str">
        <f>IF(U_Wert_dir=0,CONCATENATE("Ursprungs-U-Wert der Wand = ",FIXED(U_Wert,3)," W/(m²K)"),CONCATENATE("Ursprungs-U-Wert der Wand = ",FIXED(U_Wert_dir,3)," W/(m²K"))</f>
        <v>Ursprungs-U-Wert der Wand = 0,500 W/(m²K</v>
      </c>
      <c r="M11" s="69"/>
      <c r="N11" s="90">
        <f>T37</f>
        <v>32</v>
      </c>
      <c r="O11" s="91">
        <f>1/(U5+V37)</f>
        <v>0.1</v>
      </c>
      <c r="P11" s="91"/>
      <c r="S11" s="69"/>
      <c r="T11" s="88">
        <v>6</v>
      </c>
      <c r="U11" s="86">
        <f>U10</f>
        <v>2</v>
      </c>
      <c r="V11" s="86">
        <f>T11/100/P2</f>
        <v>1.5</v>
      </c>
      <c r="W11" s="82">
        <f>1/(U11+V11)</f>
        <v>0.2857142857142857</v>
      </c>
    </row>
    <row r="12" spans="12:23" ht="12.75" customHeight="1">
      <c r="L12" s="89"/>
      <c r="M12" s="69"/>
      <c r="N12" s="69"/>
      <c r="O12" s="69"/>
      <c r="P12" s="69"/>
      <c r="Q12" s="69"/>
      <c r="R12" s="69"/>
      <c r="S12" s="69"/>
      <c r="T12" s="88">
        <v>7</v>
      </c>
      <c r="U12" s="86">
        <f>U11</f>
        <v>2</v>
      </c>
      <c r="V12" s="86">
        <f>T12/100/P2</f>
        <v>1.7500000000000002</v>
      </c>
      <c r="W12" s="82">
        <f>1/(U12+V12)</f>
        <v>0.26666666666666666</v>
      </c>
    </row>
    <row r="13" spans="12:23" ht="12.75" customHeight="1">
      <c r="L13" s="89"/>
      <c r="M13" s="69"/>
      <c r="N13" s="69"/>
      <c r="O13" s="69"/>
      <c r="P13" s="69"/>
      <c r="Q13" s="69"/>
      <c r="R13" s="69"/>
      <c r="S13" s="69"/>
      <c r="T13" s="85">
        <v>8</v>
      </c>
      <c r="U13" s="86">
        <f>U12</f>
        <v>2</v>
      </c>
      <c r="V13" s="86">
        <f>T13/100/P2</f>
        <v>2</v>
      </c>
      <c r="W13" s="87">
        <f>1/(U13+V13)</f>
        <v>0.25</v>
      </c>
    </row>
    <row r="14" spans="12:23" ht="12.75" customHeight="1">
      <c r="L14" s="89"/>
      <c r="M14" s="69"/>
      <c r="N14" s="74" t="s">
        <v>62</v>
      </c>
      <c r="O14" s="74"/>
      <c r="P14" s="74"/>
      <c r="Q14" s="74"/>
      <c r="R14" s="74"/>
      <c r="S14" s="69"/>
      <c r="T14" s="88">
        <v>9</v>
      </c>
      <c r="U14" s="86">
        <f>U13</f>
        <v>2</v>
      </c>
      <c r="V14" s="86">
        <f>T14/100/P2</f>
        <v>2.25</v>
      </c>
      <c r="W14" s="82">
        <f>1/(U14+V14)</f>
        <v>0.23529411764705882</v>
      </c>
    </row>
    <row r="15" spans="12:23" ht="12.75" customHeight="1">
      <c r="L15" s="89"/>
      <c r="M15" s="69"/>
      <c r="N15" s="78" t="s">
        <v>51</v>
      </c>
      <c r="O15" s="92" t="s">
        <v>63</v>
      </c>
      <c r="P15" s="92" t="s">
        <v>64</v>
      </c>
      <c r="Q15" s="93" t="s">
        <v>65</v>
      </c>
      <c r="R15" s="92" t="s">
        <v>66</v>
      </c>
      <c r="S15" s="69"/>
      <c r="T15" s="88">
        <v>10</v>
      </c>
      <c r="U15" s="86">
        <f>U14</f>
        <v>2</v>
      </c>
      <c r="V15" s="86">
        <f>T15/100/P2</f>
        <v>2.5</v>
      </c>
      <c r="W15" s="82">
        <f>1/(U15+V15)</f>
        <v>0.2222222222222222</v>
      </c>
    </row>
    <row r="16" spans="12:23" ht="12.75" customHeight="1">
      <c r="L16" s="89"/>
      <c r="M16" s="69"/>
      <c r="N16" s="94" t="str">
        <f>CONCATENATE(" ",0," auf ",N8," cm")</f>
        <v> 0 auf 4 cm</v>
      </c>
      <c r="O16" s="95" t="s">
        <v>67</v>
      </c>
      <c r="P16" s="95">
        <f>R16</f>
        <v>1.3333333333333335</v>
      </c>
      <c r="Q16" s="94" t="str">
        <f>CONCATENATE("  ",0," auf ",N8)</f>
        <v>  0 auf 4</v>
      </c>
      <c r="R16" s="95">
        <f>1-((O8-W5)/W5)</f>
        <v>1.3333333333333335</v>
      </c>
      <c r="S16" s="69"/>
      <c r="T16" s="88">
        <v>11</v>
      </c>
      <c r="U16" s="86">
        <f>U15</f>
        <v>2</v>
      </c>
      <c r="V16" s="86">
        <f>T16/100/P2</f>
        <v>2.75</v>
      </c>
      <c r="W16" s="82">
        <f>1/(U16+V16)</f>
        <v>0.21052631578947367</v>
      </c>
    </row>
    <row r="17" spans="12:23" ht="12.75" customHeight="1">
      <c r="L17" s="89"/>
      <c r="M17" s="69"/>
      <c r="N17" s="94" t="str">
        <f>CONCATENATE(" ",N8," auf ",N9," cm")</f>
        <v> 4 auf 8 cm</v>
      </c>
      <c r="O17" s="95">
        <f>(N9-N8)/N8</f>
        <v>1</v>
      </c>
      <c r="P17" s="95">
        <f>1-(O9/O8)</f>
        <v>0.25</v>
      </c>
      <c r="Q17" s="94" t="str">
        <f>CONCATENATE("  ",N8," auf ",N9)</f>
        <v>  4 auf 8</v>
      </c>
      <c r="R17" s="95">
        <f>1-((O8-O9)/O9)</f>
        <v>0.6666666666666667</v>
      </c>
      <c r="S17" s="69"/>
      <c r="T17" s="88">
        <v>12</v>
      </c>
      <c r="U17" s="86">
        <f>U16</f>
        <v>2</v>
      </c>
      <c r="V17" s="86">
        <f>T17/100/P2</f>
        <v>3</v>
      </c>
      <c r="W17" s="82">
        <f>1/(U17+V17)</f>
        <v>0.2</v>
      </c>
    </row>
    <row r="18" spans="12:23" ht="12.75" customHeight="1">
      <c r="L18" s="89"/>
      <c r="M18" s="69"/>
      <c r="N18" s="94" t="str">
        <f>CONCATENATE(" ",N8," auf ",N10," cm")</f>
        <v> 4 auf 16 cm</v>
      </c>
      <c r="O18" s="95">
        <f>(N10-N8)/N8</f>
        <v>3</v>
      </c>
      <c r="P18" s="95">
        <f>1-(O10/O8)</f>
        <v>0.5</v>
      </c>
      <c r="Q18" s="94" t="str">
        <f>CONCATENATE("  ",N9," auf ",N10)</f>
        <v>  8 auf 16</v>
      </c>
      <c r="R18" s="95">
        <f>1-((O9-O10)/O10)</f>
        <v>0.4999999999999999</v>
      </c>
      <c r="S18" s="69"/>
      <c r="T18" s="88">
        <v>13</v>
      </c>
      <c r="U18" s="86">
        <f>U17</f>
        <v>2</v>
      </c>
      <c r="V18" s="86">
        <f>T18/100/P2</f>
        <v>3.25</v>
      </c>
      <c r="W18" s="82">
        <f>1/(U18+V18)</f>
        <v>0.19047619047619047</v>
      </c>
    </row>
    <row r="19" spans="12:23" ht="12.75" customHeight="1">
      <c r="L19" s="89"/>
      <c r="M19" s="69"/>
      <c r="N19" s="96" t="str">
        <f>CONCATENATE(" ",N8," auf ",N11," cm")</f>
        <v> 4 auf 32 cm</v>
      </c>
      <c r="O19" s="97">
        <f>(N11-N8)/N8</f>
        <v>7</v>
      </c>
      <c r="P19" s="97">
        <f>1-(O11/O8)</f>
        <v>0.7</v>
      </c>
      <c r="Q19" s="96" t="str">
        <f>CONCATENATE("  ",N10," auf ",N11)</f>
        <v>  16 auf 32</v>
      </c>
      <c r="R19" s="97">
        <f>1-((O10-O11)/O11)</f>
        <v>0.3333333333333335</v>
      </c>
      <c r="S19" s="69"/>
      <c r="T19" s="88">
        <v>14</v>
      </c>
      <c r="U19" s="86">
        <f>U18</f>
        <v>2</v>
      </c>
      <c r="V19" s="86">
        <f>T19/100/P2</f>
        <v>3.5000000000000004</v>
      </c>
      <c r="W19" s="82">
        <f>1/(U19+V19)</f>
        <v>0.18181818181818182</v>
      </c>
    </row>
    <row r="20" spans="12:23" ht="12.75" customHeight="1">
      <c r="L20" s="89"/>
      <c r="M20" s="69"/>
      <c r="N20" s="69"/>
      <c r="O20" s="69"/>
      <c r="P20" s="98"/>
      <c r="Q20" s="69"/>
      <c r="R20" s="69"/>
      <c r="S20" s="69"/>
      <c r="T20" s="88">
        <v>15</v>
      </c>
      <c r="U20" s="86">
        <f>U19</f>
        <v>2</v>
      </c>
      <c r="V20" s="86">
        <f>T20/100/P2</f>
        <v>3.75</v>
      </c>
      <c r="W20" s="82">
        <f>1/(U20+V20)</f>
        <v>0.17391304347826086</v>
      </c>
    </row>
    <row r="21" spans="12:23" ht="12.75" customHeight="1">
      <c r="L21" s="89"/>
      <c r="M21" s="69"/>
      <c r="N21" s="75" t="s">
        <v>68</v>
      </c>
      <c r="O21" s="69"/>
      <c r="P21" s="69"/>
      <c r="Q21" s="69"/>
      <c r="R21" s="99"/>
      <c r="S21" s="69"/>
      <c r="T21" s="85">
        <v>16</v>
      </c>
      <c r="U21" s="86">
        <f>U20</f>
        <v>2</v>
      </c>
      <c r="V21" s="86">
        <f>T21/100/P2</f>
        <v>4</v>
      </c>
      <c r="W21" s="87">
        <f>1/(U21+V21)</f>
        <v>0.16666666666666666</v>
      </c>
    </row>
    <row r="22" spans="12:23" ht="12.75" customHeight="1">
      <c r="L22" s="89"/>
      <c r="M22" s="69"/>
      <c r="N22" s="69"/>
      <c r="O22" s="69"/>
      <c r="P22" s="69"/>
      <c r="Q22" s="69"/>
      <c r="R22" s="69"/>
      <c r="S22" s="69"/>
      <c r="T22" s="88">
        <v>17</v>
      </c>
      <c r="U22" s="86">
        <f>U21</f>
        <v>2</v>
      </c>
      <c r="V22" s="86">
        <f>T22/100/P2</f>
        <v>4.25</v>
      </c>
      <c r="W22" s="82">
        <f>1/(U22+V22)</f>
        <v>0.16</v>
      </c>
    </row>
    <row r="23" spans="12:23" ht="12.75" customHeight="1">
      <c r="L23" s="89"/>
      <c r="M23" s="69"/>
      <c r="N23" s="69"/>
      <c r="O23" s="69"/>
      <c r="P23" s="69"/>
      <c r="Q23" s="69"/>
      <c r="R23" s="69"/>
      <c r="S23" s="69"/>
      <c r="T23" s="88">
        <v>18</v>
      </c>
      <c r="U23" s="86">
        <f>U22</f>
        <v>2</v>
      </c>
      <c r="V23" s="86">
        <f>T23/100/P2</f>
        <v>4.5</v>
      </c>
      <c r="W23" s="82">
        <f>1/(U23+V23)</f>
        <v>0.15384615384615385</v>
      </c>
    </row>
    <row r="24" spans="12:23" ht="12.75" customHeight="1">
      <c r="L24" s="89"/>
      <c r="M24" s="69"/>
      <c r="N24" s="69"/>
      <c r="O24" s="69"/>
      <c r="P24" s="69"/>
      <c r="Q24" s="69"/>
      <c r="R24" s="69"/>
      <c r="S24" s="69"/>
      <c r="T24" s="88">
        <v>19</v>
      </c>
      <c r="U24" s="86">
        <f>U23</f>
        <v>2</v>
      </c>
      <c r="V24" s="86">
        <f>T24/100/P2</f>
        <v>4.75</v>
      </c>
      <c r="W24" s="82">
        <f>1/(U24+V24)</f>
        <v>0.14814814814814814</v>
      </c>
    </row>
    <row r="25" spans="12:23" ht="12.75" customHeight="1">
      <c r="L25" s="89"/>
      <c r="M25" s="69"/>
      <c r="N25" s="69"/>
      <c r="O25" s="69"/>
      <c r="P25" s="69"/>
      <c r="Q25" s="69"/>
      <c r="R25" s="69"/>
      <c r="S25" s="69"/>
      <c r="T25" s="88">
        <v>20</v>
      </c>
      <c r="U25" s="86">
        <f>U24</f>
        <v>2</v>
      </c>
      <c r="V25" s="86">
        <f>T25/100/P2</f>
        <v>5</v>
      </c>
      <c r="W25" s="82">
        <f>1/(U25+V25)</f>
        <v>0.14285714285714285</v>
      </c>
    </row>
    <row r="26" spans="12:23" ht="12.75" customHeight="1">
      <c r="L26" s="89"/>
      <c r="M26" s="69"/>
      <c r="N26" s="69"/>
      <c r="O26" s="69"/>
      <c r="P26" s="69"/>
      <c r="Q26" s="69"/>
      <c r="R26" s="69"/>
      <c r="S26" s="69"/>
      <c r="T26" s="88">
        <v>21</v>
      </c>
      <c r="U26" s="86">
        <f>U25</f>
        <v>2</v>
      </c>
      <c r="V26" s="86">
        <f>T26/100/P2</f>
        <v>5.25</v>
      </c>
      <c r="W26" s="82">
        <f>1/(U26+V26)</f>
        <v>0.13793103448275862</v>
      </c>
    </row>
    <row r="27" spans="12:23" ht="12.75" customHeight="1">
      <c r="L27" s="89"/>
      <c r="M27" s="69"/>
      <c r="N27" s="69"/>
      <c r="O27" s="69"/>
      <c r="P27" s="69"/>
      <c r="Q27" s="69"/>
      <c r="R27" s="69"/>
      <c r="S27" s="69"/>
      <c r="T27" s="88">
        <v>22</v>
      </c>
      <c r="U27" s="86">
        <f>U26</f>
        <v>2</v>
      </c>
      <c r="V27" s="86">
        <f>T27/100/P2</f>
        <v>5.5</v>
      </c>
      <c r="W27" s="82">
        <f>1/(U27+V27)</f>
        <v>0.13333333333333333</v>
      </c>
    </row>
    <row r="28" spans="12:23" ht="12.75" customHeight="1">
      <c r="L28" s="89"/>
      <c r="M28" s="69"/>
      <c r="N28" s="69"/>
      <c r="O28" s="69"/>
      <c r="P28" s="69"/>
      <c r="Q28" s="69"/>
      <c r="R28" s="69"/>
      <c r="S28" s="69"/>
      <c r="T28" s="88">
        <v>23</v>
      </c>
      <c r="U28" s="86">
        <f>U27</f>
        <v>2</v>
      </c>
      <c r="V28" s="86">
        <f>T28/100/P2</f>
        <v>5.75</v>
      </c>
      <c r="W28" s="82">
        <f>1/(U28+V28)</f>
        <v>0.12903225806451613</v>
      </c>
    </row>
    <row r="29" spans="13:23" ht="12.75" customHeight="1">
      <c r="M29" s="69"/>
      <c r="N29" s="69"/>
      <c r="O29" s="69"/>
      <c r="P29" s="69"/>
      <c r="Q29" s="69"/>
      <c r="R29" s="69"/>
      <c r="S29" s="69"/>
      <c r="T29" s="88">
        <v>24</v>
      </c>
      <c r="U29" s="86">
        <f>U28</f>
        <v>2</v>
      </c>
      <c r="V29" s="86">
        <f>T29/100/P2</f>
        <v>6</v>
      </c>
      <c r="W29" s="82">
        <f>1/(U29+V29)</f>
        <v>0.125</v>
      </c>
    </row>
    <row r="30" spans="13:23" ht="12.75" customHeight="1">
      <c r="M30" s="69"/>
      <c r="N30" s="69"/>
      <c r="O30" s="69"/>
      <c r="P30" s="69"/>
      <c r="Q30" s="69"/>
      <c r="R30" s="69"/>
      <c r="S30" s="69"/>
      <c r="T30" s="88">
        <v>25</v>
      </c>
      <c r="U30" s="86">
        <f>U29</f>
        <v>2</v>
      </c>
      <c r="V30" s="86">
        <f>T30/100/P2</f>
        <v>6.25</v>
      </c>
      <c r="W30" s="82">
        <f>1/(U30+V30)</f>
        <v>0.12121212121212122</v>
      </c>
    </row>
    <row r="31" spans="13:23" ht="12.75" customHeight="1">
      <c r="M31" s="69"/>
      <c r="N31" s="69"/>
      <c r="O31" s="69"/>
      <c r="P31" s="69"/>
      <c r="Q31" s="69"/>
      <c r="R31" s="69"/>
      <c r="S31" s="69"/>
      <c r="T31" s="88">
        <v>26</v>
      </c>
      <c r="U31" s="86">
        <f>U30</f>
        <v>2</v>
      </c>
      <c r="V31" s="86">
        <f>T31/100/P2</f>
        <v>6.5</v>
      </c>
      <c r="W31" s="82">
        <f>1/(U31+V31)</f>
        <v>0.11764705882352941</v>
      </c>
    </row>
    <row r="32" spans="13:23" ht="12.75" customHeight="1">
      <c r="M32" s="69"/>
      <c r="N32" s="69"/>
      <c r="O32" s="69"/>
      <c r="P32" s="69"/>
      <c r="Q32" s="69"/>
      <c r="R32" s="69"/>
      <c r="S32" s="69"/>
      <c r="T32" s="88">
        <v>27</v>
      </c>
      <c r="U32" s="86">
        <f>U31</f>
        <v>2</v>
      </c>
      <c r="V32" s="86">
        <f>T32/100/P2</f>
        <v>6.75</v>
      </c>
      <c r="W32" s="82">
        <f>1/(U32+V32)</f>
        <v>0.11428571428571428</v>
      </c>
    </row>
    <row r="33" spans="13:23" ht="12.75" customHeight="1">
      <c r="M33" s="69"/>
      <c r="N33" s="69"/>
      <c r="O33" s="69"/>
      <c r="P33" s="69"/>
      <c r="Q33" s="69"/>
      <c r="R33" s="69"/>
      <c r="S33" s="69"/>
      <c r="T33" s="88">
        <v>28</v>
      </c>
      <c r="U33" s="86">
        <f>U32</f>
        <v>2</v>
      </c>
      <c r="V33" s="86">
        <f>T33/100/P2</f>
        <v>7.000000000000001</v>
      </c>
      <c r="W33" s="82">
        <f>1/(U33+V33)</f>
        <v>0.1111111111111111</v>
      </c>
    </row>
    <row r="34" spans="13:23" ht="12.75" customHeight="1">
      <c r="M34" s="69"/>
      <c r="N34" s="69"/>
      <c r="O34" s="69"/>
      <c r="P34" s="69"/>
      <c r="Q34" s="69"/>
      <c r="R34" s="69"/>
      <c r="S34" s="69"/>
      <c r="T34" s="88">
        <v>29</v>
      </c>
      <c r="U34" s="86">
        <f>U33</f>
        <v>2</v>
      </c>
      <c r="V34" s="86">
        <f>T34/100/P2</f>
        <v>7.249999999999999</v>
      </c>
      <c r="W34" s="82">
        <f>1/(U34+V34)</f>
        <v>0.10810810810810811</v>
      </c>
    </row>
    <row r="35" spans="13:23" ht="12.75" customHeight="1">
      <c r="M35" s="69"/>
      <c r="N35" s="69"/>
      <c r="O35" s="69"/>
      <c r="P35" s="69"/>
      <c r="Q35" s="69"/>
      <c r="R35" s="69"/>
      <c r="S35" s="69"/>
      <c r="T35" s="88">
        <v>30</v>
      </c>
      <c r="U35" s="86">
        <f>U34</f>
        <v>2</v>
      </c>
      <c r="V35" s="86">
        <f>T35/100/P2</f>
        <v>7.5</v>
      </c>
      <c r="W35" s="82">
        <f>1/(U35+V35)</f>
        <v>0.10526315789473684</v>
      </c>
    </row>
    <row r="36" spans="13:23" ht="12.75" customHeight="1">
      <c r="M36" s="69"/>
      <c r="N36" s="100" t="s">
        <v>69</v>
      </c>
      <c r="O36" s="69"/>
      <c r="P36" s="69"/>
      <c r="Q36" s="69"/>
      <c r="R36" s="69"/>
      <c r="S36" s="69"/>
      <c r="T36" s="88">
        <v>31</v>
      </c>
      <c r="U36" s="86">
        <f>U35</f>
        <v>2</v>
      </c>
      <c r="V36" s="86">
        <f>T36/100/P2</f>
        <v>7.75</v>
      </c>
      <c r="W36" s="82">
        <f>1/(U36+V36)</f>
        <v>0.10256410256410256</v>
      </c>
    </row>
    <row r="37" spans="13:23" ht="12.75" customHeight="1">
      <c r="M37" s="69"/>
      <c r="N37" s="69"/>
      <c r="O37" s="69"/>
      <c r="P37" s="69"/>
      <c r="Q37" s="69"/>
      <c r="R37" s="69"/>
      <c r="S37" s="69"/>
      <c r="T37" s="85">
        <v>32</v>
      </c>
      <c r="U37" s="86">
        <f>U36</f>
        <v>2</v>
      </c>
      <c r="V37" s="86">
        <f>T37/100/P2</f>
        <v>8</v>
      </c>
      <c r="W37" s="87">
        <f>1/(U37+V37)</f>
        <v>0.1</v>
      </c>
    </row>
    <row r="38" spans="13:23" ht="12.75" customHeight="1">
      <c r="M38" s="69"/>
      <c r="N38" s="69"/>
      <c r="O38" s="69"/>
      <c r="P38" s="69"/>
      <c r="Q38" s="69"/>
      <c r="R38" s="69"/>
      <c r="S38" s="69"/>
      <c r="T38" s="80">
        <v>33</v>
      </c>
      <c r="U38" s="81">
        <f>U37</f>
        <v>2</v>
      </c>
      <c r="V38" s="81">
        <f>T38/100/P2</f>
        <v>8.25</v>
      </c>
      <c r="W38" s="82">
        <f>1/(U38+V38)</f>
        <v>0.0975609756097561</v>
      </c>
    </row>
    <row r="39" spans="20:23" ht="12.75" customHeight="1">
      <c r="T39" s="80">
        <v>34</v>
      </c>
      <c r="U39" s="81">
        <f>U38</f>
        <v>2</v>
      </c>
      <c r="V39" s="81">
        <f>T39/100/P2</f>
        <v>8.5</v>
      </c>
      <c r="W39" s="82">
        <f>1/(U39+V39)</f>
        <v>0.09523809523809523</v>
      </c>
    </row>
    <row r="40" spans="20:23" ht="12.75" customHeight="1">
      <c r="T40" s="80">
        <v>35</v>
      </c>
      <c r="U40" s="81">
        <f>U39</f>
        <v>2</v>
      </c>
      <c r="V40" s="81">
        <f>T40/100/P2</f>
        <v>8.75</v>
      </c>
      <c r="W40" s="82">
        <f>1/(U40+V40)</f>
        <v>0.09302325581395349</v>
      </c>
    </row>
    <row r="41" spans="20:23" ht="12.75">
      <c r="T41" s="80">
        <v>36</v>
      </c>
      <c r="U41" s="81">
        <f>U40</f>
        <v>2</v>
      </c>
      <c r="V41" s="81">
        <f>T41/100/P2</f>
        <v>9</v>
      </c>
      <c r="W41" s="82">
        <f>1/(U41+V41)</f>
        <v>0.09090909090909091</v>
      </c>
    </row>
    <row r="42" spans="20:23" ht="12.75">
      <c r="T42" s="80">
        <v>37</v>
      </c>
      <c r="U42" s="81">
        <f>U41</f>
        <v>2</v>
      </c>
      <c r="V42" s="81">
        <f>T42/100/P2</f>
        <v>9.25</v>
      </c>
      <c r="W42" s="82">
        <f>1/(U42+V42)</f>
        <v>0.08888888888888889</v>
      </c>
    </row>
    <row r="43" spans="20:23" ht="12.75">
      <c r="T43" s="80">
        <v>38</v>
      </c>
      <c r="U43" s="81">
        <f>U42</f>
        <v>2</v>
      </c>
      <c r="V43" s="81">
        <f>T43/100/P2</f>
        <v>9.5</v>
      </c>
      <c r="W43" s="82">
        <f>1/(U43+V43)</f>
        <v>0.08695652173913043</v>
      </c>
    </row>
    <row r="44" spans="20:23" ht="12.75">
      <c r="T44" s="80">
        <v>39</v>
      </c>
      <c r="U44" s="81">
        <f>U43</f>
        <v>2</v>
      </c>
      <c r="V44" s="81">
        <f>T44/100/P2</f>
        <v>9.75</v>
      </c>
      <c r="W44" s="82">
        <f>1/(U44+V44)</f>
        <v>0.0851063829787234</v>
      </c>
    </row>
    <row r="45" spans="20:23" ht="12.75">
      <c r="T45" s="101">
        <v>40</v>
      </c>
      <c r="U45" s="91">
        <f>U44</f>
        <v>2</v>
      </c>
      <c r="V45" s="91">
        <f>T45/100/P2</f>
        <v>10</v>
      </c>
      <c r="W45" s="102">
        <f>1/(U45+V45)</f>
        <v>0.08333333333333333</v>
      </c>
    </row>
    <row r="47" ht="5.25" customHeight="1">
      <c r="N47" s="103"/>
    </row>
  </sheetData>
  <sheetProtection sheet="1" objects="1" scenarios="1"/>
  <mergeCells count="9">
    <mergeCell ref="O5:P5"/>
    <mergeCell ref="O6:P6"/>
    <mergeCell ref="O7:P7"/>
    <mergeCell ref="O8:P8"/>
    <mergeCell ref="O9:P9"/>
    <mergeCell ref="O10:P10"/>
    <mergeCell ref="L11:L28"/>
    <mergeCell ref="O11:P11"/>
    <mergeCell ref="N14:R14"/>
  </mergeCells>
  <dataValidations count="1">
    <dataValidation type="decimal" showErrorMessage="1" error="Wert nicht zulässig" sqref="P2">
      <formula1>0.001</formula1>
      <formula2>1</formula2>
    </dataValidation>
  </dataValidations>
  <printOptions/>
  <pageMargins left="1.18125" right="0.9451388888888889" top="0.7083333333333334" bottom="0.5465277777777777" header="0.5118055555555555" footer="0.39375"/>
  <pageSetup horizontalDpi="300" verticalDpi="300" orientation="landscape" paperSize="9"/>
  <headerFooter alignWithMargins="0">
    <oddFooter>&amp;C&amp;"Arial,Fett"&amp;11 1plus Bauplanung + Energieberatung&amp;"Arial,Standard"     Frank F. Rosteck  57076 Siegen     beraten@rosteck.org  -  www.rosteck.org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G. Bumann</dc:creator>
  <cp:keywords/>
  <dc:description/>
  <cp:lastModifiedBy>F R</cp:lastModifiedBy>
  <dcterms:created xsi:type="dcterms:W3CDTF">2009-10-14T08:24:22Z</dcterms:created>
  <dcterms:modified xsi:type="dcterms:W3CDTF">2009-11-20T16:26:50Z</dcterms:modified>
  <cp:category/>
  <cp:version/>
  <cp:contentType/>
  <cp:contentStatus/>
  <cp:revision>52</cp:revision>
</cp:coreProperties>
</file>